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iesland\Downloads\"/>
    </mc:Choice>
  </mc:AlternateContent>
  <xr:revisionPtr revIDLastSave="0" documentId="8_{EE027616-ABA7-417E-92CC-9F2FC0987F6E}" xr6:coauthVersionLast="47" xr6:coauthVersionMax="47" xr10:uidLastSave="{00000000-0000-0000-0000-000000000000}"/>
  <workbookProtection workbookAlgorithmName="SHA-512" workbookHashValue="NhRcIAIx+ooPotU5KxbNTNcizTFKem+5ibnf6pTdNz1MvYhG3Dtai8HmB9/sFvpSMFI144opiKpPOeX5E8ssiA==" workbookSaltValue="Opnwq4I6U6vW5SmaZU8Dzg==" workbookSpinCount="100000" lockStructure="1"/>
  <bookViews>
    <workbookView xWindow="5430" yWindow="3405" windowWidth="17160" windowHeight="12855" xr2:uid="{ECAC4F0B-351F-41C7-8E0C-33F0E4923141}"/>
  </bookViews>
  <sheets>
    <sheet name="Adhesive Estimator" sheetId="5" r:id="rId1"/>
    <sheet name="Math" sheetId="4" state="hidden" r:id="rId2"/>
  </sheets>
  <definedNames>
    <definedName name="_xlnm._FilterDatabase" localSheetId="0" hidden="1">'Adhesive Estimator'!$B$2:$B$16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5" l="1"/>
  <c r="G17" i="5" s="1"/>
  <c r="F2" i="5"/>
  <c r="F17" i="5" s="1"/>
  <c r="D52" i="4"/>
  <c r="D51" i="4"/>
  <c r="D43" i="4"/>
  <c r="D44" i="4"/>
  <c r="D45" i="4"/>
  <c r="D46" i="4"/>
  <c r="D47" i="4"/>
  <c r="D48" i="4"/>
  <c r="D49" i="4"/>
  <c r="D50" i="4"/>
  <c r="D53" i="4"/>
  <c r="D54" i="4"/>
  <c r="D55" i="4"/>
  <c r="F3" i="5" l="1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56" i="4"/>
  <c r="D57" i="4"/>
  <c r="D58" i="4"/>
  <c r="D59" i="4"/>
  <c r="D60" i="4"/>
  <c r="D62" i="4"/>
  <c r="D64" i="4"/>
  <c r="D65" i="4"/>
  <c r="D66" i="4"/>
  <c r="D67" i="4"/>
  <c r="D68" i="4"/>
  <c r="D69" i="4"/>
  <c r="D70" i="4"/>
  <c r="D71" i="4"/>
  <c r="D72" i="4"/>
  <c r="D73" i="4"/>
  <c r="D21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4" i="4"/>
  <c r="E27" i="5" l="1"/>
  <c r="E21" i="5"/>
  <c r="E25" i="5" l="1"/>
  <c r="E19" i="5"/>
</calcChain>
</file>

<file path=xl/sharedStrings.xml><?xml version="1.0" encoding="utf-8"?>
<sst xmlns="http://schemas.openxmlformats.org/spreadsheetml/2006/main" count="203" uniqueCount="179">
  <si>
    <t>PN</t>
  </si>
  <si>
    <t>Sump Type</t>
  </si>
  <si>
    <t>Pipe Type</t>
  </si>
  <si>
    <t>QTY</t>
  </si>
  <si>
    <t>EP2A Needed (oz)</t>
  </si>
  <si>
    <t>ClearMagic Needed (oz)</t>
  </si>
  <si>
    <t>PF-SRB-1R-R3</t>
  </si>
  <si>
    <t>Select Type</t>
  </si>
  <si>
    <t>Type QTY</t>
  </si>
  <si>
    <r>
      <t>If blank, none needed</t>
    </r>
    <r>
      <rPr>
        <sz val="11"/>
        <color theme="1"/>
        <rFont val="Calibri"/>
        <family val="2"/>
      </rPr>
      <t>→</t>
    </r>
  </si>
  <si>
    <t>EP2A-6OZ</t>
  </si>
  <si>
    <t>6oz Jars:</t>
  </si>
  <si>
    <t>OR</t>
  </si>
  <si>
    <t>EP2A-450</t>
  </si>
  <si>
    <t>450mL Cartridges:</t>
  </si>
  <si>
    <t>AND</t>
  </si>
  <si>
    <t>ADH-CM30G</t>
  </si>
  <si>
    <t>30g Tube:</t>
  </si>
  <si>
    <t>ADH-CM300G</t>
  </si>
  <si>
    <t>300g Tube:</t>
  </si>
  <si>
    <t>DESCRIPTION</t>
  </si>
  <si>
    <t>EP2A OZ</t>
  </si>
  <si>
    <t>ClearMagic Sump</t>
  </si>
  <si>
    <t>ClearMagic Pipe</t>
  </si>
  <si>
    <t>PF-BSO-1F-5022</t>
  </si>
  <si>
    <t>SMALL BSO</t>
  </si>
  <si>
    <t>Fiberglass</t>
  </si>
  <si>
    <t>3000L</t>
  </si>
  <si>
    <t>PF-BSO-1F-7022</t>
  </si>
  <si>
    <t>LARGE BSO</t>
  </si>
  <si>
    <t>FRP-C</t>
  </si>
  <si>
    <t>Plastic</t>
  </si>
  <si>
    <t>3000LCX</t>
  </si>
  <si>
    <t>PF-FRP-1F-C1</t>
  </si>
  <si>
    <t>FRP SERIES, FLAT WALL, 1" CONDUIT</t>
  </si>
  <si>
    <t>FRP-2</t>
  </si>
  <si>
    <t>Steel</t>
  </si>
  <si>
    <t>PVC</t>
  </si>
  <si>
    <t>PF-FRP-1F-C13</t>
  </si>
  <si>
    <t>FRP SERIES, FLAT WALL, 1-1/4" CONDUIT</t>
  </si>
  <si>
    <t>FRP-3</t>
  </si>
  <si>
    <t>Poly/Flex</t>
  </si>
  <si>
    <t>PF-FRP-1F-C8</t>
  </si>
  <si>
    <t>FRP SERIES, FLAT WALL, 3/4" CONDUIT</t>
  </si>
  <si>
    <t>FRP-4</t>
  </si>
  <si>
    <t>RTIIA</t>
  </si>
  <si>
    <t>PF-FRP-1F-L2</t>
  </si>
  <si>
    <t>FRP SERIES, FLAT WALL, 2" LCX</t>
  </si>
  <si>
    <t>SRB-C</t>
  </si>
  <si>
    <t>PF-FRP-1F-L3</t>
  </si>
  <si>
    <t>FRP SERIES, FLAT WALL, 3" LCX</t>
  </si>
  <si>
    <t>SRB-2</t>
  </si>
  <si>
    <t>PF-FRP-1F-L4</t>
  </si>
  <si>
    <t>FRP SERIES, FLAT WALL, 4" LCX</t>
  </si>
  <si>
    <t>SRB-3</t>
  </si>
  <si>
    <t>PF-FRP-1F-R2</t>
  </si>
  <si>
    <t>FRP SERIES, FLAT WALL, 2" RTII</t>
  </si>
  <si>
    <t>SRB-4</t>
  </si>
  <si>
    <t>PF-FRP-1F-R3</t>
  </si>
  <si>
    <t>FRP SERIES, FLAT WALL, 3" RTII</t>
  </si>
  <si>
    <t>TPT-32</t>
  </si>
  <si>
    <t>PF-FRP-1F-R4</t>
  </si>
  <si>
    <t>FRP SERIES, FLAT WALL, 4" RTII</t>
  </si>
  <si>
    <t>TPT-43</t>
  </si>
  <si>
    <t>PF-FRP-1R-C1</t>
  </si>
  <si>
    <t>FRP SERIES, ROUND WALL, 1" CONDUIT</t>
  </si>
  <si>
    <t>SRF-C</t>
  </si>
  <si>
    <t>PF-FRP-1R-C8</t>
  </si>
  <si>
    <t>FRP SERIES, ROUND WALL, 3/4" CONDUIT</t>
  </si>
  <si>
    <t>SRF-2</t>
  </si>
  <si>
    <t>PF-FRP-1R-L2</t>
  </si>
  <si>
    <t>FRP SERIES, ROUND WALL, 2" LCX</t>
  </si>
  <si>
    <t>SRF-3</t>
  </si>
  <si>
    <t>PF-FRP-1R-L3</t>
  </si>
  <si>
    <t>FRP SERIES, ROUND WALL, 3" LCX</t>
  </si>
  <si>
    <t>SRF-4</t>
  </si>
  <si>
    <t>PF-FRP-1R-L4</t>
  </si>
  <si>
    <t>FRP SERIES, ROUND WALL, 4" LCX</t>
  </si>
  <si>
    <t>TSA</t>
  </si>
  <si>
    <t>PF-FRP-1R-R2</t>
  </si>
  <si>
    <t>FRP SERIES, ROUND WALL, 2" RTII</t>
  </si>
  <si>
    <t>PF-FRP-1R-R3</t>
  </si>
  <si>
    <t>FRP SERIES, ROUND WALL, 3" RTII</t>
  </si>
  <si>
    <t>PF-FRP-1R-R4</t>
  </si>
  <si>
    <t>FRP SERIES, ROUND WALL, 4" RTII</t>
  </si>
  <si>
    <t>PF-SRB-1F-C1</t>
  </si>
  <si>
    <t>SPLIT REPAIR W/ SS BAND CLAMP, 1" CONDUIT</t>
  </si>
  <si>
    <t>PF-SRB-1F-C8</t>
  </si>
  <si>
    <t>SPLIT REPAIR W/ SS BAND CLAMP, 3/4" CONDUIT</t>
  </si>
  <si>
    <t>PF-SRB-1F-L2</t>
  </si>
  <si>
    <t>SPLIT REPAIR W/ SS BAND CLAMP, 2" LCX PIPE</t>
  </si>
  <si>
    <t>PF-SRB-1F-L3</t>
  </si>
  <si>
    <t>SPLIT REPAIR W/ SS BAND CLAMP, 3" LCX PIPE</t>
  </si>
  <si>
    <t>PF-SRB-1F-L4</t>
  </si>
  <si>
    <t>SPLIT REPAIR W/ SS BAND CLAMP, 4" LCX PIPE</t>
  </si>
  <si>
    <t>PF-SRB-1F-P15</t>
  </si>
  <si>
    <t>SPLIT REPAIR W/ SS BAND CLAMP, W/ SLEEVE, 1.0" FLEX PIPE</t>
  </si>
  <si>
    <t>PF-SRB-1F-P20</t>
  </si>
  <si>
    <t>SPLIT REPAIR W/ SS BAND CLAMP, W/ SLEEVE, 1.5" FLEX PIPE</t>
  </si>
  <si>
    <t>PF-SRB-1F-P25</t>
  </si>
  <si>
    <t>SPLIT REPAIR W/ SS BAND CLAMP, W/ SLEEVE, 2.0" FLEX PIPE</t>
  </si>
  <si>
    <t>PF-SRB-1F-R2</t>
  </si>
  <si>
    <t>SPLIT REPAIR W/ SS BAND CLAMP, 2" RTII PIPE</t>
  </si>
  <si>
    <t>PF-SRB-1F-R3</t>
  </si>
  <si>
    <t>SPLIT REPAIR W/ SS BAND CLAMP, 3" RTII PIPE</t>
  </si>
  <si>
    <t>PF-SRB-1F-R4</t>
  </si>
  <si>
    <t>SPLIT REPAIR W/ SS BAND CLAMP, 4" RTII PIPE</t>
  </si>
  <si>
    <t>PF-SRB-1R-C1</t>
  </si>
  <si>
    <t>SPLIT REPAIR W/ SS BAND CLAMP, 1" CONDUIT, ROUND WALL</t>
  </si>
  <si>
    <t>PF-SRB-1R-C8</t>
  </si>
  <si>
    <t>SPLIT REPAIR W/ SS BAND CLAMP, 3/4" CONDUIT, ROUND WALL</t>
  </si>
  <si>
    <t>PF-SRB-1R-L2</t>
  </si>
  <si>
    <t>SPLIT REPAIR W/ SS BAND CLAMP, 2" LCX PIPE, ROUND WALL</t>
  </si>
  <si>
    <t>PF-SRB-1R-L3</t>
  </si>
  <si>
    <t>SPLIT REPAIR W/ SS BAND CLAMP, 3" LCX PIPE, ROUND WALL</t>
  </si>
  <si>
    <t>PF-SRB-1R-L4</t>
  </si>
  <si>
    <t>SPLIT REPAIR W/ SS BAND CLAMP, 4" LCX PIPE, ROUND WALL</t>
  </si>
  <si>
    <t>PF-SRB-1R-P15</t>
  </si>
  <si>
    <t>SPLIT REPAIR W/ SS BAND CLAMP, W/ SLEEVE, 1.0" FLEX PIPE, ROUND WALL</t>
  </si>
  <si>
    <t>PF-SRB-1R-P20</t>
  </si>
  <si>
    <t>SPLIT REPAIR W/ SS BAND CLAMP, W/ SLEEVE, 1.5" FLEX PIPE, ROUND WALL</t>
  </si>
  <si>
    <t>PF-SRB-1R-P25</t>
  </si>
  <si>
    <t>SPLIT REPAIR W/ SS BAND CLAMP, W/ SLEEVE, 2.0" FLEX PIPE, ROUND WALL</t>
  </si>
  <si>
    <t>PF-SRB-1R-R2</t>
  </si>
  <si>
    <t>SPLIT REPAIR W/ SS BAND CLAMP, 2" RTII PIPE, ROUND WALL</t>
  </si>
  <si>
    <t>SPLIT REPAIR W/ SS BAND CLAMP, 3" RTII PIPE, ROUND WALL</t>
  </si>
  <si>
    <t>PF-SRB-1R-R4</t>
  </si>
  <si>
    <t>SPLIT REPAIR W/ SS BAND CLAMP, 4" RTII PIPE, ROUND WALL</t>
  </si>
  <si>
    <t>PF-SRB-2F-C1</t>
  </si>
  <si>
    <t>PF-SRB-2F-C8</t>
  </si>
  <si>
    <t>PF-SRB-2F-L2</t>
  </si>
  <si>
    <t>PF-SRB-2F-L3</t>
  </si>
  <si>
    <t>PF-SRB-2F-L4</t>
  </si>
  <si>
    <t>PF-SRB-2F-P15</t>
  </si>
  <si>
    <t>PF-SRB-2F-P20</t>
  </si>
  <si>
    <t>PF-SRB-2F-P25</t>
  </si>
  <si>
    <t>PF-SRB-2F-UPP63</t>
  </si>
  <si>
    <t>SPLIT REPAIR W/ SS BAND CLAMP, W/ SLEEVE, 63MM OD FLEX PIPE</t>
  </si>
  <si>
    <t>PF-SRB-2F-UPP75</t>
  </si>
  <si>
    <t>SPLIT REPAIR W/ SS BAND CLAMP, W/ SLEEVE, 75MM OD FLEX PIPE</t>
  </si>
  <si>
    <t>PF-SRB-2F-R2</t>
  </si>
  <si>
    <t>PF-SRB-2F-R3</t>
  </si>
  <si>
    <t>PF-SRB-2F-R4</t>
  </si>
  <si>
    <t>PF-STF-1C-32</t>
  </si>
  <si>
    <t>SPLIT TEST FITTING, 3" X 2" RTII</t>
  </si>
  <si>
    <t>PF-STF-1C-43</t>
  </si>
  <si>
    <t>SPLIT TEST FITTING, 4" X 3" RTII</t>
  </si>
  <si>
    <t>PF-STF-1C-L2</t>
  </si>
  <si>
    <t>SPLIT TEST FITTING, 2" LCX</t>
  </si>
  <si>
    <t>PF-STF-1C-L3</t>
  </si>
  <si>
    <t>SPLIT TEST FITTING, 3" LCX</t>
  </si>
  <si>
    <t>PF-TPP-2F-U2</t>
  </si>
  <si>
    <t>TPT SERIES, FLAT WALL, 3" X 2" RTII AND 2" LCX, DUAL TEST PORTS</t>
  </si>
  <si>
    <t>TPP SERIES, FLAT WALL, 2" LCX or 3" x 2" RTIIA</t>
  </si>
  <si>
    <t>PF-TPP-2F-U3</t>
  </si>
  <si>
    <t>TPT SERIES, FLAT WALL, 4" X 3" RTII AND 3" LCX, DUAL TEST PORTS</t>
  </si>
  <si>
    <t>TPP SERIES, FLAT WALL, 3" LCX or 4" x 3" RTIIA</t>
  </si>
  <si>
    <t>PF-TPT-2F-32</t>
  </si>
  <si>
    <t>TPT SERIES, FLAT WALL, 3" X 2" RTII</t>
  </si>
  <si>
    <t>PF-TPT-2F-43</t>
  </si>
  <si>
    <t>TPT SERIES, FLAT WALL, 4" X 3" RTII</t>
  </si>
  <si>
    <t>PF-TPT-2F-64</t>
  </si>
  <si>
    <t>TPT SERIES, FLAT WALL, 6" X 4" RTII</t>
  </si>
  <si>
    <t>PF-TPT-2F-L2</t>
  </si>
  <si>
    <t>TPT SERIES, FLAT WALL, 2" LCX</t>
  </si>
  <si>
    <t>PF-TPT-2F-L3</t>
  </si>
  <si>
    <t>TPT SERIES, FLAT WALL, 3" LCX</t>
  </si>
  <si>
    <t>PF-TPT-2F-L4</t>
  </si>
  <si>
    <t>TPT SERIES, FLAT WALL, 4" LCX</t>
  </si>
  <si>
    <t>PF-TPT-2R-32</t>
  </si>
  <si>
    <t>TPT SERIES, ROUND WALL, 3" X 2" RTII</t>
  </si>
  <si>
    <t>PF-TPT-2R-43</t>
  </si>
  <si>
    <t>TPT SERIES, ROUND WALL, 4" X 3" RTII</t>
  </si>
  <si>
    <t>PF-TPT-2R-L2</t>
  </si>
  <si>
    <t>TPT SERIES, ROUND WALL, 2" LCX</t>
  </si>
  <si>
    <t>PF-TPT-2R-L3</t>
  </si>
  <si>
    <t>TPT SERIES, ROUND WALL, 3" LCX</t>
  </si>
  <si>
    <t>TSA400</t>
  </si>
  <si>
    <t>TANK SUMP ADAPTER FOR 4" TANK 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</si>
</sst>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Apto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3" fillId="2" borderId="5" xfId="0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5CDC-3E8D-459F-9DC1-0B701B3E8F85}">
  <dimension ref="A1:I28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3" style="3" bestFit="1" customWidth="1"/>
    <col min="2" max="2" width="22.85546875" bestFit="1" customWidth="1"/>
    <col min="3" max="3" width="12.7109375" style="1" bestFit="1" customWidth="1"/>
    <col min="4" max="4" width="16.7109375" style="1" bestFit="1" customWidth="1"/>
    <col min="5" max="5" width="11.140625" style="1" bestFit="1" customWidth="1"/>
    <col min="6" max="6" width="17" style="1" hidden="1" customWidth="1"/>
    <col min="7" max="7" width="22.7109375" style="1" hidden="1" customWidth="1"/>
    <col min="8" max="8" width="11.7109375" bestFit="1" customWidth="1"/>
    <col min="9" max="9" width="12.7109375" bestFit="1" customWidth="1"/>
  </cols>
  <sheetData>
    <row r="1" spans="1:7" s="2" customForma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15.75" x14ac:dyDescent="0.25">
      <c r="A2" s="4">
        <v>1</v>
      </c>
      <c r="B2" s="20" t="s">
        <v>6</v>
      </c>
      <c r="C2" s="17" t="s">
        <v>7</v>
      </c>
      <c r="D2" s="17" t="s">
        <v>7</v>
      </c>
      <c r="E2" s="17" t="s">
        <v>8</v>
      </c>
      <c r="F2" s="5" t="str">
        <f>IF(OR(B2="",B2="Type or Select PN"),"",IF(OR(B2="",E2="",C2="",D2=""),"Enter all criteria",IF(OR(C2=Math!$J$2,C2=Math!$J$4),INDEX(Math!A:C,MATCH(B2,Math!A:A,0),3)*E2,"0")))</f>
        <v>0</v>
      </c>
      <c r="G2" s="5">
        <f>IF(OR(B2="",B2="Type or Select PN"),"",IF(OR(B2="",E2="",C2="",D2=""),"Enter all criteria",IF(AND(C2=Math!$J$3,D2=Math!$K$5),INDEX(Math!A:C,MATCH(B2,Math!A:A,0),3)*E2+INDEX(Math!A:E,MATCH(B2,Math!A:A,0),5)*E2,IF(C2=Math!$J$3,INDEX(Math!A:E,MATCH(B2,Math!A:A,0),4)*E2,IF(D2=Math!$K$5,INDEX(Math!A:E,MATCH(B2,Math!A:A,0),5)*E2,0)))))</f>
        <v>0</v>
      </c>
    </row>
    <row r="3" spans="1:7" x14ac:dyDescent="0.25">
      <c r="A3" s="2">
        <v>2</v>
      </c>
      <c r="B3" s="18"/>
      <c r="C3" s="19"/>
      <c r="D3" s="19"/>
      <c r="E3" s="19"/>
      <c r="F3" s="1" t="str">
        <f>IF(B3="","",IF(OR(B3="",E3="",C3="",D3=""),"Enter all criteria",IF(OR(C3=Math!$J$2,C3=Math!$J$4),INDEX(Math!A:C,MATCH(B3,Math!A:A,0),3)*E3,"0")))</f>
        <v/>
      </c>
      <c r="G3" s="1" t="str">
        <f>IF(B3="","",IF(OR(B3="",E3="",C3="",D3=""),"Enter all criteria",IF(AND(C3=Math!$J$3,D3=Math!$K$5),INDEX(Math!A:C,MATCH(B3,Math!A:A,0),3)*E3+INDEX(Math!A:E,MATCH(B3,Math!A:A,0),5)*E3,IF(C3=Math!$J$3,INDEX(Math!A:E,MATCH(B3,Math!A:A,0),4)*E3,IF(D3=Math!$K$5,INDEX(Math!A:E,MATCH(B3,Math!A:A,0),5)*E3,0)))))</f>
        <v/>
      </c>
    </row>
    <row r="4" spans="1:7" x14ac:dyDescent="0.25">
      <c r="A4" s="4">
        <v>3</v>
      </c>
      <c r="B4" s="16"/>
      <c r="C4" s="17"/>
      <c r="D4" s="17"/>
      <c r="E4" s="17"/>
      <c r="F4" s="5" t="str">
        <f>IF(B4="","",IF(OR(B4="",E4="",C4="",D4=""),"Enter all criteria",IF(OR(C4=Math!$J$2,C4=Math!$J$4),INDEX(Math!A:C,MATCH(B4,Math!A:A,0),3)*E4,"0")))</f>
        <v/>
      </c>
      <c r="G4" s="5" t="str">
        <f>IF(B4="","",IF(OR(B4="",E4="",C4="",D4=""),"Enter all criteria",IF(AND(C4=Math!$J$3,D4=Math!$K$5),INDEX(Math!A:C,MATCH(B4,Math!A:A,0),3)*E4+INDEX(Math!A:E,MATCH(B4,Math!A:A,0),5)*E4,IF(C4=Math!$J$3,INDEX(Math!A:E,MATCH(B4,Math!A:A,0),4)*E4,IF(D4=Math!$K$5,INDEX(Math!A:E,MATCH(B4,Math!A:A,0),5)*E4,0)))))</f>
        <v/>
      </c>
    </row>
    <row r="5" spans="1:7" x14ac:dyDescent="0.25">
      <c r="A5" s="2">
        <v>4</v>
      </c>
      <c r="B5" s="18"/>
      <c r="C5" s="19"/>
      <c r="D5" s="19"/>
      <c r="E5" s="19"/>
      <c r="F5" s="1" t="str">
        <f>IF(B5="","",IF(OR(B5="",E5="",C5="",D5=""),"Enter all criteria",IF(OR(C5=Math!$J$2,C5=Math!$J$4),INDEX(Math!A:C,MATCH(B5,Math!A:A,0),3)*E5,"0")))</f>
        <v/>
      </c>
      <c r="G5" s="1" t="str">
        <f>IF(B5="","",IF(OR(B5="",E5="",C5="",D5=""),"Enter all criteria",IF(AND(C5=Math!$J$3,D5=Math!$K$5),INDEX(Math!A:C,MATCH(B5,Math!A:A,0),3)*E5+INDEX(Math!A:E,MATCH(B5,Math!A:A,0),5)*E5,IF(C5=Math!$J$3,INDEX(Math!A:E,MATCH(B5,Math!A:A,0),4)*E5,IF(D5=Math!$K$5,INDEX(Math!A:E,MATCH(B5,Math!A:A,0),5)*E5,0)))))</f>
        <v/>
      </c>
    </row>
    <row r="6" spans="1:7" x14ac:dyDescent="0.25">
      <c r="A6" s="4">
        <v>5</v>
      </c>
      <c r="B6" s="16"/>
      <c r="C6" s="17"/>
      <c r="D6" s="17"/>
      <c r="E6" s="17"/>
      <c r="F6" s="5" t="str">
        <f>IF(B6="","",IF(OR(B6="",E6="",C6="",D6=""),"Enter all criteria",IF(OR(C6=Math!$J$2,C6=Math!$J$4),INDEX(Math!A:C,MATCH(B6,Math!A:A,0),3)*E6,"0")))</f>
        <v/>
      </c>
      <c r="G6" s="5" t="str">
        <f>IF(B6="","",IF(OR(B6="",E6="",C6="",D6=""),"Enter all criteria",IF(AND(C6=Math!$J$3,D6=Math!$K$5),INDEX(Math!A:C,MATCH(B6,Math!A:A,0),3)*E6+INDEX(Math!A:E,MATCH(B6,Math!A:A,0),5)*E6,IF(C6=Math!$J$3,INDEX(Math!A:E,MATCH(B6,Math!A:A,0),4)*E6,IF(D6=Math!$K$5,INDEX(Math!A:E,MATCH(B6,Math!A:A,0),5)*E6,0)))))</f>
        <v/>
      </c>
    </row>
    <row r="7" spans="1:7" x14ac:dyDescent="0.25">
      <c r="A7" s="2">
        <v>6</v>
      </c>
      <c r="B7" s="18"/>
      <c r="C7" s="19"/>
      <c r="D7" s="19"/>
      <c r="E7" s="19"/>
      <c r="F7" s="1" t="str">
        <f>IF(B7="","",IF(OR(B7="",E7="",C7="",D7=""),"Enter all criteria",IF(OR(C7=Math!$J$2,C7=Math!$J$4),INDEX(Math!A:C,MATCH(B7,Math!A:A,0),3)*E7,"0")))</f>
        <v/>
      </c>
      <c r="G7" s="1" t="str">
        <f>IF(B7="","",IF(OR(B7="",E7="",C7="",D7=""),"Enter all criteria",IF(AND(C7=Math!$J$3,D7=Math!$K$5),INDEX(Math!A:C,MATCH(B7,Math!A:A,0),3)*E7+INDEX(Math!A:E,MATCH(B7,Math!A:A,0),5)*E7,IF(C7=Math!$J$3,INDEX(Math!A:E,MATCH(B7,Math!A:A,0),4)*E7,IF(D7=Math!$K$5,INDEX(Math!A:E,MATCH(B7,Math!A:A,0),5)*E7,0)))))</f>
        <v/>
      </c>
    </row>
    <row r="8" spans="1:7" x14ac:dyDescent="0.25">
      <c r="A8" s="4">
        <v>7</v>
      </c>
      <c r="B8" s="16"/>
      <c r="C8" s="17"/>
      <c r="D8" s="17"/>
      <c r="E8" s="17"/>
      <c r="F8" s="5" t="str">
        <f>IF(B8="","",IF(OR(B8="",E8="",C8="",D8=""),"Enter all criteria",IF(OR(C8=Math!$J$2,C8=Math!$J$4),INDEX(Math!A:C,MATCH(B8,Math!A:A,0),3)*E8,"0")))</f>
        <v/>
      </c>
      <c r="G8" s="5" t="str">
        <f>IF(B8="","",IF(OR(B8="",E8="",C8="",D8=""),"Enter all criteria",IF(AND(C8=Math!$J$3,D8=Math!$K$5),INDEX(Math!A:C,MATCH(B8,Math!A:A,0),3)*E8+INDEX(Math!A:E,MATCH(B8,Math!A:A,0),5)*E8,IF(C8=Math!$J$3,INDEX(Math!A:E,MATCH(B8,Math!A:A,0),4)*E8,IF(D8=Math!$K$5,INDEX(Math!A:E,MATCH(B8,Math!A:A,0),5)*E8,0)))))</f>
        <v/>
      </c>
    </row>
    <row r="9" spans="1:7" x14ac:dyDescent="0.25">
      <c r="A9" s="2">
        <v>8</v>
      </c>
      <c r="B9" s="18"/>
      <c r="C9" s="19"/>
      <c r="D9" s="19"/>
      <c r="E9" s="19"/>
      <c r="F9" s="1" t="str">
        <f>IF(B9="","",IF(OR(B9="",E9="",C9="",D9=""),"Enter all criteria",IF(OR(C9=Math!$J$2,C9=Math!$J$4),INDEX(Math!A:C,MATCH(B9,Math!A:A,0),3)*E9,"0")))</f>
        <v/>
      </c>
      <c r="G9" s="1" t="str">
        <f>IF(B9="","",IF(OR(B9="",E9="",C9="",D9=""),"Enter all criteria",IF(AND(C9=Math!$J$3,D9=Math!$K$5),INDEX(Math!A:C,MATCH(B9,Math!A:A,0),3)*E9+INDEX(Math!A:E,MATCH(B9,Math!A:A,0),5)*E9,IF(C9=Math!$J$3,INDEX(Math!A:E,MATCH(B9,Math!A:A,0),4)*E9,IF(D9=Math!$K$5,INDEX(Math!A:E,MATCH(B9,Math!A:A,0),5)*E9,0)))))</f>
        <v/>
      </c>
    </row>
    <row r="10" spans="1:7" x14ac:dyDescent="0.25">
      <c r="A10" s="4">
        <v>9</v>
      </c>
      <c r="B10" s="16"/>
      <c r="C10" s="17"/>
      <c r="D10" s="17"/>
      <c r="E10" s="17"/>
      <c r="F10" s="5" t="str">
        <f>IF(B10="","",IF(OR(B10="",E10="",C10="",D10=""),"Enter all criteria",IF(OR(C10=Math!$J$2,C10=Math!$J$4),INDEX(Math!A:C,MATCH(B10,Math!A:A,0),3)*E10,"0")))</f>
        <v/>
      </c>
      <c r="G10" s="5" t="str">
        <f>IF(B10="","",IF(OR(B10="",E10="",C10="",D10=""),"Enter all criteria",IF(AND(C10=Math!$J$3,D10=Math!$K$5),INDEX(Math!A:C,MATCH(B10,Math!A:A,0),3)*E10+INDEX(Math!A:E,MATCH(B10,Math!A:A,0),5)*E10,IF(C10=Math!$J$3,INDEX(Math!A:E,MATCH(B10,Math!A:A,0),4)*E10,IF(D10=Math!$K$5,INDEX(Math!A:E,MATCH(B10,Math!A:A,0),5)*E10,0)))))</f>
        <v/>
      </c>
    </row>
    <row r="11" spans="1:7" x14ac:dyDescent="0.25">
      <c r="A11" s="2">
        <v>10</v>
      </c>
      <c r="B11" s="18"/>
      <c r="C11" s="19"/>
      <c r="D11" s="19"/>
      <c r="E11" s="19"/>
      <c r="F11" s="1" t="str">
        <f>IF(B11="","",IF(OR(B11="",E11="",C11="",D11=""),"Enter all criteria",IF(OR(C11=Math!$J$2,C11=Math!$J$4),INDEX(Math!A:C,MATCH(B11,Math!A:A,0),3)*E11,"0")))</f>
        <v/>
      </c>
      <c r="G11" s="1" t="str">
        <f>IF(B11="","",IF(OR(B11="",E11="",C11="",D11=""),"Enter all criteria",IF(AND(C11=Math!$J$3,D11=Math!$K$5),INDEX(Math!A:C,MATCH(B11,Math!A:A,0),3)*E11+INDEX(Math!A:E,MATCH(B11,Math!A:A,0),5)*E11,IF(C11=Math!$J$3,INDEX(Math!A:E,MATCH(B11,Math!A:A,0),4)*E11,IF(D11=Math!$K$5,INDEX(Math!A:E,MATCH(B11,Math!A:A,0),5)*E11,0)))))</f>
        <v/>
      </c>
    </row>
    <row r="12" spans="1:7" x14ac:dyDescent="0.25">
      <c r="A12" s="4">
        <v>11</v>
      </c>
      <c r="B12" s="16"/>
      <c r="C12" s="17"/>
      <c r="D12" s="17"/>
      <c r="E12" s="17"/>
      <c r="F12" s="5" t="str">
        <f>IF(B12="","",IF(OR(B12="",E12="",C12="",D12=""),"Enter all criteria",IF(OR(C12=Math!$J$2,C12=Math!$J$4),INDEX(Math!A:C,MATCH(B12,Math!A:A,0),3)*E12,"0")))</f>
        <v/>
      </c>
      <c r="G12" s="5" t="str">
        <f>IF(B12="","",IF(OR(B12="",E12="",C12="",D12=""),"Enter all criteria",IF(AND(C12=Math!$J$3,D12=Math!$K$5),INDEX(Math!A:C,MATCH(B12,Math!A:A,0),3)*E12+INDEX(Math!A:E,MATCH(B12,Math!A:A,0),5)*E12,IF(C12=Math!$J$3,INDEX(Math!A:E,MATCH(B12,Math!A:A,0),4)*E12,IF(D12=Math!$K$5,INDEX(Math!A:E,MATCH(B12,Math!A:A,0),5)*E12,0)))))</f>
        <v/>
      </c>
    </row>
    <row r="13" spans="1:7" x14ac:dyDescent="0.25">
      <c r="A13" s="2">
        <v>12</v>
      </c>
      <c r="B13" s="18"/>
      <c r="C13" s="19"/>
      <c r="D13" s="19"/>
      <c r="E13" s="19"/>
      <c r="F13" s="1" t="str">
        <f>IF(B13="","",IF(OR(B13="",E13="",C13="",D13=""),"Enter all criteria",IF(OR(C13=Math!$J$2,C13=Math!$J$4),INDEX(Math!A:C,MATCH(B13,Math!A:A,0),3)*E13,"0")))</f>
        <v/>
      </c>
      <c r="G13" s="1" t="str">
        <f>IF(B13="","",IF(OR(B13="",E13="",C13="",D13=""),"Enter all criteria",IF(AND(C13=Math!$J$3,D13=Math!$K$5),INDEX(Math!A:C,MATCH(B13,Math!A:A,0),3)*E13+INDEX(Math!A:E,MATCH(B13,Math!A:A,0),5)*E13,IF(C13=Math!$J$3,INDEX(Math!A:E,MATCH(B13,Math!A:A,0),4)*E13,IF(D13=Math!$K$5,INDEX(Math!A:E,MATCH(B13,Math!A:A,0),5)*E13,0)))))</f>
        <v/>
      </c>
    </row>
    <row r="14" spans="1:7" x14ac:dyDescent="0.25">
      <c r="A14" s="4">
        <v>13</v>
      </c>
      <c r="B14" s="16"/>
      <c r="C14" s="17"/>
      <c r="D14" s="17"/>
      <c r="E14" s="17"/>
      <c r="F14" s="5" t="str">
        <f>IF(B14="","",IF(OR(B14="",E14="",C14="",D14=""),"Enter all criteria",IF(OR(C14=Math!$J$2,C14=Math!$J$4),INDEX(Math!A:C,MATCH(B14,Math!A:A,0),3)*E14,"0")))</f>
        <v/>
      </c>
      <c r="G14" s="5" t="str">
        <f>IF(B14="","",IF(OR(B14="",E14="",C14="",D14=""),"Enter all criteria",IF(AND(C14=Math!$J$3,D14=Math!$K$5),INDEX(Math!A:C,MATCH(B14,Math!A:A,0),3)*E14+INDEX(Math!A:E,MATCH(B14,Math!A:A,0),5)*E14,IF(C14=Math!$J$3,INDEX(Math!A:E,MATCH(B14,Math!A:A,0),4)*E14,IF(D14=Math!$K$5,INDEX(Math!A:E,MATCH(B14,Math!A:A,0),5)*E14,0)))))</f>
        <v/>
      </c>
    </row>
    <row r="15" spans="1:7" x14ac:dyDescent="0.25">
      <c r="A15" s="2">
        <v>14</v>
      </c>
      <c r="B15" s="18"/>
      <c r="C15" s="19"/>
      <c r="D15" s="19"/>
      <c r="E15" s="19"/>
      <c r="F15" s="1" t="str">
        <f>IF(B15="","",IF(OR(B15="",E15="",C15="",D15=""),"Enter all criteria",IF(OR(C15=Math!$J$2,C15=Math!$J$4),INDEX(Math!A:C,MATCH(B15,Math!A:A,0),3)*E15,"0")))</f>
        <v/>
      </c>
      <c r="G15" s="1" t="str">
        <f>IF(B15="","",IF(OR(B15="",E15="",C15="",D15=""),"Enter all criteria",IF(AND(C15=Math!$J$3,D15=Math!$K$5),INDEX(Math!A:C,MATCH(B15,Math!A:A,0),3)*E15+INDEX(Math!A:E,MATCH(B15,Math!A:A,0),5)*E15,IF(C15=Math!$J$3,INDEX(Math!A:E,MATCH(B15,Math!A:A,0),4)*E15,IF(D15=Math!$K$5,INDEX(Math!A:E,MATCH(B15,Math!A:A,0),5)*E15,0)))))</f>
        <v/>
      </c>
    </row>
    <row r="16" spans="1:7" x14ac:dyDescent="0.25">
      <c r="A16" s="4">
        <v>15</v>
      </c>
      <c r="B16" s="16"/>
      <c r="C16" s="17"/>
      <c r="D16" s="17"/>
      <c r="E16" s="17"/>
      <c r="F16" s="5" t="str">
        <f>IF(B16="","",IF(OR(B16="",E16="",C16="",D16=""),"Enter all criteria",IF(OR(C16=Math!$J$2,C16=Math!$J$4),INDEX(Math!A:C,MATCH(B16,Math!A:A,0),3)*E16,"0")))</f>
        <v/>
      </c>
      <c r="G16" s="5" t="str">
        <f>IF(B16="","",IF(OR(B16="",E16="",C16="",D16=""),"Enter all criteria",IF(AND(C16=Math!$J$3,D16=Math!$K$5),INDEX(Math!A:C,MATCH(B16,Math!A:A,0),3)*E16+INDEX(Math!A:E,MATCH(B16,Math!A:A,0),5)*E16,IF(C16=Math!$J$3,INDEX(Math!A:E,MATCH(B16,Math!A:A,0),4)*E16,IF(D16=Math!$K$5,INDEX(Math!A:E,MATCH(B16,Math!A:A,0),5)*E16,0)))))</f>
        <v/>
      </c>
    </row>
    <row r="17" spans="2:9" hidden="1" x14ac:dyDescent="0.25">
      <c r="E17" s="19" t="s">
        <v>8</v>
      </c>
      <c r="F17" s="1">
        <f>IF(F2="","",SUM(F2:F16))</f>
        <v>0</v>
      </c>
      <c r="G17" s="1">
        <f>IF(G2="","",SUM(G2:G16))</f>
        <v>0</v>
      </c>
    </row>
    <row r="18" spans="2:9" ht="15.75" thickBot="1" x14ac:dyDescent="0.3"/>
    <row r="19" spans="2:9" x14ac:dyDescent="0.25">
      <c r="B19" t="s">
        <v>9</v>
      </c>
      <c r="C19" s="6" t="s">
        <v>10</v>
      </c>
      <c r="D19" s="7" t="s">
        <v>11</v>
      </c>
      <c r="E19" s="8">
        <f>IF(F17="","",ROUNDUP($F$17/6,0))</f>
        <v>0</v>
      </c>
    </row>
    <row r="20" spans="2:9" x14ac:dyDescent="0.25">
      <c r="C20" s="21" t="s">
        <v>12</v>
      </c>
      <c r="D20" s="22"/>
      <c r="E20" s="23"/>
    </row>
    <row r="21" spans="2:9" ht="15.75" thickBot="1" x14ac:dyDescent="0.3">
      <c r="B21" t="s">
        <v>9</v>
      </c>
      <c r="C21" s="9" t="s">
        <v>13</v>
      </c>
      <c r="D21" s="10" t="s">
        <v>14</v>
      </c>
      <c r="E21" s="11">
        <f>IF(F17="","",ROUNDUP($F$17/15,0))</f>
        <v>0</v>
      </c>
    </row>
    <row r="22" spans="2:9" ht="7.5" customHeight="1" x14ac:dyDescent="0.25">
      <c r="B22" s="1"/>
      <c r="C22" s="24" t="s">
        <v>15</v>
      </c>
      <c r="D22" s="24"/>
      <c r="E22" s="24"/>
    </row>
    <row r="23" spans="2:9" ht="15" customHeight="1" x14ac:dyDescent="0.25">
      <c r="B23" s="1"/>
      <c r="C23" s="25"/>
      <c r="D23" s="25"/>
      <c r="E23" s="25"/>
    </row>
    <row r="24" spans="2:9" ht="7.5" customHeight="1" thickBot="1" x14ac:dyDescent="0.3">
      <c r="B24" s="1"/>
      <c r="C24" s="26"/>
      <c r="D24" s="26"/>
      <c r="E24" s="26"/>
    </row>
    <row r="25" spans="2:9" x14ac:dyDescent="0.25">
      <c r="B25" t="s">
        <v>9</v>
      </c>
      <c r="C25" s="14" t="s">
        <v>16</v>
      </c>
      <c r="D25" s="15" t="s">
        <v>17</v>
      </c>
      <c r="E25" s="8">
        <f>IF(G17="","",ROUNDUP(($G$17/0.035274)/30,0))</f>
        <v>0</v>
      </c>
    </row>
    <row r="26" spans="2:9" x14ac:dyDescent="0.25">
      <c r="B26" s="1"/>
      <c r="C26" s="21" t="s">
        <v>12</v>
      </c>
      <c r="D26" s="22"/>
      <c r="E26" s="23"/>
    </row>
    <row r="27" spans="2:9" ht="15.75" thickBot="1" x14ac:dyDescent="0.3">
      <c r="B27" t="s">
        <v>9</v>
      </c>
      <c r="C27" s="12" t="s">
        <v>18</v>
      </c>
      <c r="D27" s="13" t="s">
        <v>19</v>
      </c>
      <c r="E27" s="11">
        <f>IF(G17="","",ROUNDUP(($G$17/0.035274)/300,0))</f>
        <v>0</v>
      </c>
    </row>
    <row r="28" spans="2:9" x14ac:dyDescent="0.25">
      <c r="I28" s="1"/>
    </row>
  </sheetData>
  <sheetProtection algorithmName="SHA-512" hashValue="I1580Fkb0S5sTKZNQCCiVkT1flxIqgzY7pxlGhp2/88SsyK3UgU8YVaID8aH7Rq/4hgGK0AVGMKYSQjVFkjeTw==" saltValue="6RnJkE9LBcFUm5bO+9S51g==" spinCount="100000" sheet="1" objects="1" scenarios="1" selectLockedCells="1"/>
  <mergeCells count="3">
    <mergeCell ref="C26:E26"/>
    <mergeCell ref="C22:E24"/>
    <mergeCell ref="C20:E20"/>
  </mergeCells>
  <phoneticPr fontId="2" type="noConversion"/>
  <dataValidations count="1">
    <dataValidation type="whole" allowBlank="1" showInputMessage="1" showErrorMessage="1" sqref="E2:E17" xr:uid="{213762CC-A1DE-41C4-B254-7FA9833F6104}">
      <formula1>1</formula1>
      <formula2>500</formula2>
    </dataValidation>
  </dataValidations>
  <pageMargins left="0.7" right="0.7" top="0.75" bottom="0.75" header="0.3" footer="0.3"/>
  <pageSetup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429DCE-7C03-4385-9873-7B15E4ED5555}">
          <x14:formula1>
            <xm:f>Math!$K$2:$K$7</xm:f>
          </x14:formula1>
          <xm:sqref>D2:D16</xm:sqref>
        </x14:dataValidation>
        <x14:dataValidation type="list" allowBlank="1" showInputMessage="1" showErrorMessage="1" xr:uid="{C8ECED03-FF5A-4F6C-A9A4-328869E13BD5}">
          <x14:formula1>
            <xm:f>Math!$A$2:$A$74</xm:f>
          </x14:formula1>
          <xm:sqref>B3:B16</xm:sqref>
        </x14:dataValidation>
        <x14:dataValidation type="list" allowBlank="1" showInputMessage="1" showErrorMessage="1" xr:uid="{F6528492-C388-4FED-9260-66561F54E22C}">
          <x14:formula1>
            <xm:f>Math!$J$2:$J$4</xm:f>
          </x14:formula1>
          <xm:sqref>C2:C16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3598-B5DF-4D3E-B58C-46B74C3F851A}">
  <dimension ref="A1:K74"/>
  <sheetViews>
    <sheetView workbookViewId="0">
      <selection activeCell="B12" sqref="B12"/>
    </sheetView>
  </sheetViews>
  <sheetFormatPr defaultRowHeight="15" x14ac:dyDescent="0.25"/>
  <cols>
    <col min="1" max="1" width="16.28515625" bestFit="1" customWidth="1"/>
    <col min="2" max="2" width="68.28515625" bestFit="1" customWidth="1"/>
    <col min="3" max="3" width="12.140625" style="1" customWidth="1"/>
    <col min="4" max="4" width="16.42578125" style="1" bestFit="1" customWidth="1"/>
    <col min="5" max="5" width="15.42578125" style="1" bestFit="1" customWidth="1"/>
    <col min="10" max="10" width="10.7109375" bestFit="1" customWidth="1"/>
    <col min="11" max="11" width="9.7109375" bestFit="1" customWidth="1"/>
  </cols>
  <sheetData>
    <row r="1" spans="1:11" s="2" customFormat="1" x14ac:dyDescent="0.25">
      <c r="A1" s="2" t="s">
        <v>0</v>
      </c>
      <c r="B1" s="2" t="s">
        <v>20</v>
      </c>
      <c r="C1" s="2" t="s">
        <v>21</v>
      </c>
      <c r="D1" s="2" t="s">
        <v>22</v>
      </c>
      <c r="E1" s="2" t="s">
        <v>23</v>
      </c>
      <c r="J1" s="2" t="s">
        <v>1</v>
      </c>
      <c r="K1" s="2" t="s">
        <v>2</v>
      </c>
    </row>
    <row r="2" spans="1:11" x14ac:dyDescent="0.25">
      <c r="A2" t="s">
        <v>24</v>
      </c>
      <c r="B2" t="s">
        <v>25</v>
      </c>
      <c r="C2" s="1">
        <v>8</v>
      </c>
      <c r="D2" s="1">
        <v>8</v>
      </c>
      <c r="E2" s="1">
        <v>0</v>
      </c>
      <c r="J2" t="s">
        <v>26</v>
      </c>
      <c r="K2" t="s">
        <v>27</v>
      </c>
    </row>
    <row r="3" spans="1:11" x14ac:dyDescent="0.25">
      <c r="A3" t="s">
        <v>28</v>
      </c>
      <c r="B3" t="s">
        <v>29</v>
      </c>
      <c r="C3" s="1">
        <v>12</v>
      </c>
      <c r="D3" s="1">
        <v>12</v>
      </c>
      <c r="E3" s="1">
        <v>0</v>
      </c>
      <c r="G3" t="s">
        <v>30</v>
      </c>
      <c r="H3">
        <v>2.5</v>
      </c>
      <c r="J3" t="s">
        <v>31</v>
      </c>
      <c r="K3" t="s">
        <v>32</v>
      </c>
    </row>
    <row r="4" spans="1:11" x14ac:dyDescent="0.25">
      <c r="A4" t="s">
        <v>33</v>
      </c>
      <c r="B4" t="s">
        <v>34</v>
      </c>
      <c r="C4" s="1">
        <v>2.5</v>
      </c>
      <c r="D4" s="1">
        <f t="shared" ref="D4:D35" si="0">C4</f>
        <v>2.5</v>
      </c>
      <c r="E4" s="1">
        <v>0</v>
      </c>
      <c r="G4" t="s">
        <v>35</v>
      </c>
      <c r="H4">
        <v>4</v>
      </c>
      <c r="J4" t="s">
        <v>36</v>
      </c>
      <c r="K4" t="s">
        <v>37</v>
      </c>
    </row>
    <row r="5" spans="1:11" x14ac:dyDescent="0.25">
      <c r="A5" t="s">
        <v>38</v>
      </c>
      <c r="B5" t="s">
        <v>39</v>
      </c>
      <c r="C5" s="1">
        <v>2.5</v>
      </c>
      <c r="D5" s="1">
        <f t="shared" si="0"/>
        <v>2.5</v>
      </c>
      <c r="E5" s="1">
        <v>0</v>
      </c>
      <c r="G5" t="s">
        <v>40</v>
      </c>
      <c r="H5">
        <v>5</v>
      </c>
      <c r="K5" t="s">
        <v>41</v>
      </c>
    </row>
    <row r="6" spans="1:11" x14ac:dyDescent="0.25">
      <c r="A6" t="s">
        <v>42</v>
      </c>
      <c r="B6" t="s">
        <v>43</v>
      </c>
      <c r="C6" s="1">
        <v>2.5</v>
      </c>
      <c r="D6" s="1">
        <f t="shared" si="0"/>
        <v>2.5</v>
      </c>
      <c r="E6" s="1">
        <v>0</v>
      </c>
      <c r="G6" t="s">
        <v>44</v>
      </c>
      <c r="H6">
        <v>6</v>
      </c>
      <c r="K6" t="s">
        <v>45</v>
      </c>
    </row>
    <row r="7" spans="1:11" x14ac:dyDescent="0.25">
      <c r="A7" t="s">
        <v>46</v>
      </c>
      <c r="B7" t="s">
        <v>47</v>
      </c>
      <c r="C7" s="1">
        <v>4</v>
      </c>
      <c r="D7" s="1">
        <f t="shared" si="0"/>
        <v>4</v>
      </c>
      <c r="E7" s="1">
        <v>0</v>
      </c>
      <c r="G7" t="s">
        <v>48</v>
      </c>
      <c r="H7">
        <v>3</v>
      </c>
      <c r="K7" t="s">
        <v>36</v>
      </c>
    </row>
    <row r="8" spans="1:11" x14ac:dyDescent="0.25">
      <c r="A8" t="s">
        <v>49</v>
      </c>
      <c r="B8" t="s">
        <v>50</v>
      </c>
      <c r="C8" s="1">
        <v>5</v>
      </c>
      <c r="D8" s="1">
        <f t="shared" si="0"/>
        <v>5</v>
      </c>
      <c r="E8" s="1">
        <v>0</v>
      </c>
      <c r="G8" t="s">
        <v>51</v>
      </c>
      <c r="H8">
        <v>3</v>
      </c>
    </row>
    <row r="9" spans="1:11" x14ac:dyDescent="0.25">
      <c r="A9" t="s">
        <v>52</v>
      </c>
      <c r="B9" t="s">
        <v>53</v>
      </c>
      <c r="C9" s="1">
        <v>6</v>
      </c>
      <c r="D9" s="1">
        <f t="shared" si="0"/>
        <v>6</v>
      </c>
      <c r="E9" s="1">
        <v>0</v>
      </c>
      <c r="G9" t="s">
        <v>54</v>
      </c>
      <c r="H9">
        <v>3</v>
      </c>
    </row>
    <row r="10" spans="1:11" x14ac:dyDescent="0.25">
      <c r="A10" t="s">
        <v>55</v>
      </c>
      <c r="B10" t="s">
        <v>56</v>
      </c>
      <c r="C10" s="1">
        <v>4</v>
      </c>
      <c r="D10" s="1">
        <f t="shared" si="0"/>
        <v>4</v>
      </c>
      <c r="E10" s="1">
        <v>0</v>
      </c>
      <c r="G10" t="s">
        <v>57</v>
      </c>
      <c r="H10">
        <v>3</v>
      </c>
    </row>
    <row r="11" spans="1:11" x14ac:dyDescent="0.25">
      <c r="A11" t="s">
        <v>58</v>
      </c>
      <c r="B11" t="s">
        <v>59</v>
      </c>
      <c r="C11" s="1">
        <v>5</v>
      </c>
      <c r="D11" s="1">
        <f t="shared" si="0"/>
        <v>5</v>
      </c>
      <c r="E11" s="1">
        <v>0</v>
      </c>
      <c r="G11" t="s">
        <v>60</v>
      </c>
      <c r="H11">
        <v>6</v>
      </c>
    </row>
    <row r="12" spans="1:11" x14ac:dyDescent="0.25">
      <c r="A12" t="s">
        <v>61</v>
      </c>
      <c r="B12" t="s">
        <v>62</v>
      </c>
      <c r="C12" s="1">
        <v>6</v>
      </c>
      <c r="D12" s="1">
        <f t="shared" si="0"/>
        <v>6</v>
      </c>
      <c r="E12" s="1">
        <v>0</v>
      </c>
      <c r="G12" t="s">
        <v>63</v>
      </c>
      <c r="H12">
        <v>10</v>
      </c>
    </row>
    <row r="13" spans="1:11" x14ac:dyDescent="0.25">
      <c r="A13" t="s">
        <v>64</v>
      </c>
      <c r="B13" t="s">
        <v>65</v>
      </c>
      <c r="C13" s="1">
        <v>2.5</v>
      </c>
      <c r="D13" s="1">
        <f t="shared" si="0"/>
        <v>2.5</v>
      </c>
      <c r="E13" s="1">
        <v>0</v>
      </c>
      <c r="G13" t="s">
        <v>66</v>
      </c>
      <c r="H13">
        <v>1.25</v>
      </c>
    </row>
    <row r="14" spans="1:11" x14ac:dyDescent="0.25">
      <c r="A14" t="s">
        <v>67</v>
      </c>
      <c r="B14" t="s">
        <v>68</v>
      </c>
      <c r="C14" s="1">
        <v>2.5</v>
      </c>
      <c r="D14" s="1">
        <f t="shared" si="0"/>
        <v>2.5</v>
      </c>
      <c r="E14" s="1">
        <v>0</v>
      </c>
      <c r="G14" t="s">
        <v>69</v>
      </c>
      <c r="H14">
        <v>2</v>
      </c>
    </row>
    <row r="15" spans="1:11" x14ac:dyDescent="0.25">
      <c r="A15" t="s">
        <v>70</v>
      </c>
      <c r="B15" t="s">
        <v>71</v>
      </c>
      <c r="C15" s="1">
        <v>4</v>
      </c>
      <c r="D15" s="1">
        <f t="shared" si="0"/>
        <v>4</v>
      </c>
      <c r="E15" s="1">
        <v>0</v>
      </c>
      <c r="G15" t="s">
        <v>72</v>
      </c>
      <c r="H15">
        <v>2.5</v>
      </c>
    </row>
    <row r="16" spans="1:11" x14ac:dyDescent="0.25">
      <c r="A16" t="s">
        <v>73</v>
      </c>
      <c r="B16" t="s">
        <v>74</v>
      </c>
      <c r="C16" s="1">
        <v>5</v>
      </c>
      <c r="D16" s="1">
        <f t="shared" si="0"/>
        <v>5</v>
      </c>
      <c r="E16" s="1">
        <v>0</v>
      </c>
      <c r="G16" t="s">
        <v>75</v>
      </c>
      <c r="H16">
        <v>3</v>
      </c>
    </row>
    <row r="17" spans="1:8" x14ac:dyDescent="0.25">
      <c r="A17" t="s">
        <v>76</v>
      </c>
      <c r="B17" t="s">
        <v>77</v>
      </c>
      <c r="C17" s="1">
        <v>6</v>
      </c>
      <c r="D17" s="1">
        <f t="shared" si="0"/>
        <v>6</v>
      </c>
      <c r="E17" s="1">
        <v>0</v>
      </c>
      <c r="G17" t="s">
        <v>78</v>
      </c>
      <c r="H17">
        <v>15</v>
      </c>
    </row>
    <row r="18" spans="1:8" x14ac:dyDescent="0.25">
      <c r="A18" t="s">
        <v>79</v>
      </c>
      <c r="B18" t="s">
        <v>80</v>
      </c>
      <c r="C18" s="1">
        <v>4</v>
      </c>
      <c r="D18" s="1">
        <f t="shared" si="0"/>
        <v>4</v>
      </c>
      <c r="E18" s="1">
        <v>0</v>
      </c>
    </row>
    <row r="19" spans="1:8" x14ac:dyDescent="0.25">
      <c r="A19" t="s">
        <v>81</v>
      </c>
      <c r="B19" t="s">
        <v>82</v>
      </c>
      <c r="C19" s="1">
        <v>5</v>
      </c>
      <c r="D19" s="1">
        <f t="shared" si="0"/>
        <v>5</v>
      </c>
      <c r="E19" s="1">
        <v>0</v>
      </c>
    </row>
    <row r="20" spans="1:8" x14ac:dyDescent="0.25">
      <c r="A20" t="s">
        <v>83</v>
      </c>
      <c r="B20" t="s">
        <v>84</v>
      </c>
      <c r="C20" s="1">
        <v>6</v>
      </c>
      <c r="D20" s="1">
        <f t="shared" si="0"/>
        <v>6</v>
      </c>
      <c r="E20" s="1">
        <v>0</v>
      </c>
    </row>
    <row r="21" spans="1:8" x14ac:dyDescent="0.25">
      <c r="A21" t="s">
        <v>85</v>
      </c>
      <c r="B21" t="s">
        <v>86</v>
      </c>
      <c r="C21" s="1">
        <v>4</v>
      </c>
      <c r="D21" s="1">
        <f t="shared" si="0"/>
        <v>4</v>
      </c>
      <c r="E21" s="1">
        <v>0</v>
      </c>
    </row>
    <row r="22" spans="1:8" x14ac:dyDescent="0.25">
      <c r="A22" t="s">
        <v>87</v>
      </c>
      <c r="B22" t="s">
        <v>88</v>
      </c>
      <c r="C22" s="1">
        <v>4</v>
      </c>
      <c r="D22" s="1">
        <f t="shared" si="0"/>
        <v>4</v>
      </c>
      <c r="E22" s="1">
        <v>0</v>
      </c>
    </row>
    <row r="23" spans="1:8" x14ac:dyDescent="0.25">
      <c r="A23" t="s">
        <v>89</v>
      </c>
      <c r="B23" t="s">
        <v>90</v>
      </c>
      <c r="C23" s="1">
        <v>4</v>
      </c>
      <c r="D23" s="1">
        <f t="shared" si="0"/>
        <v>4</v>
      </c>
      <c r="E23" s="1">
        <v>0</v>
      </c>
    </row>
    <row r="24" spans="1:8" x14ac:dyDescent="0.25">
      <c r="A24" t="s">
        <v>91</v>
      </c>
      <c r="B24" t="s">
        <v>92</v>
      </c>
      <c r="C24" s="1">
        <v>4</v>
      </c>
      <c r="D24" s="1">
        <f t="shared" si="0"/>
        <v>4</v>
      </c>
      <c r="E24" s="1">
        <v>0</v>
      </c>
    </row>
    <row r="25" spans="1:8" x14ac:dyDescent="0.25">
      <c r="A25" t="s">
        <v>93</v>
      </c>
      <c r="B25" t="s">
        <v>94</v>
      </c>
      <c r="C25" s="1">
        <v>6</v>
      </c>
      <c r="D25" s="1">
        <f t="shared" si="0"/>
        <v>6</v>
      </c>
      <c r="E25" s="1">
        <v>0</v>
      </c>
    </row>
    <row r="26" spans="1:8" x14ac:dyDescent="0.25">
      <c r="A26" t="s">
        <v>95</v>
      </c>
      <c r="B26" t="s">
        <v>96</v>
      </c>
      <c r="C26" s="1">
        <v>4</v>
      </c>
      <c r="D26" s="1">
        <f t="shared" si="0"/>
        <v>4</v>
      </c>
      <c r="E26" s="1">
        <v>1.5</v>
      </c>
    </row>
    <row r="27" spans="1:8" x14ac:dyDescent="0.25">
      <c r="A27" t="s">
        <v>97</v>
      </c>
      <c r="B27" t="s">
        <v>98</v>
      </c>
      <c r="C27" s="1">
        <v>4</v>
      </c>
      <c r="D27" s="1">
        <f t="shared" si="0"/>
        <v>4</v>
      </c>
      <c r="E27" s="1">
        <v>1.5</v>
      </c>
    </row>
    <row r="28" spans="1:8" x14ac:dyDescent="0.25">
      <c r="A28" t="s">
        <v>99</v>
      </c>
      <c r="B28" t="s">
        <v>100</v>
      </c>
      <c r="C28" s="1">
        <v>4</v>
      </c>
      <c r="D28" s="1">
        <f t="shared" si="0"/>
        <v>4</v>
      </c>
      <c r="E28" s="1">
        <v>1.5</v>
      </c>
    </row>
    <row r="29" spans="1:8" x14ac:dyDescent="0.25">
      <c r="A29" t="s">
        <v>101</v>
      </c>
      <c r="B29" t="s">
        <v>102</v>
      </c>
      <c r="C29" s="1">
        <v>4</v>
      </c>
      <c r="D29" s="1">
        <f t="shared" si="0"/>
        <v>4</v>
      </c>
      <c r="E29" s="1">
        <v>0</v>
      </c>
    </row>
    <row r="30" spans="1:8" x14ac:dyDescent="0.25">
      <c r="A30" t="s">
        <v>103</v>
      </c>
      <c r="B30" t="s">
        <v>104</v>
      </c>
      <c r="C30" s="1">
        <v>4</v>
      </c>
      <c r="D30" s="1">
        <f t="shared" si="0"/>
        <v>4</v>
      </c>
      <c r="E30" s="1">
        <v>0</v>
      </c>
    </row>
    <row r="31" spans="1:8" x14ac:dyDescent="0.25">
      <c r="A31" t="s">
        <v>105</v>
      </c>
      <c r="B31" t="s">
        <v>106</v>
      </c>
      <c r="C31" s="1">
        <v>6</v>
      </c>
      <c r="D31" s="1">
        <f t="shared" si="0"/>
        <v>6</v>
      </c>
      <c r="E31" s="1">
        <v>0</v>
      </c>
    </row>
    <row r="32" spans="1:8" x14ac:dyDescent="0.25">
      <c r="A32" t="s">
        <v>107</v>
      </c>
      <c r="B32" t="s">
        <v>108</v>
      </c>
      <c r="C32" s="1">
        <v>4</v>
      </c>
      <c r="D32" s="1">
        <f t="shared" si="0"/>
        <v>4</v>
      </c>
      <c r="E32" s="1">
        <v>0</v>
      </c>
    </row>
    <row r="33" spans="1:5" x14ac:dyDescent="0.25">
      <c r="A33" t="s">
        <v>109</v>
      </c>
      <c r="B33" t="s">
        <v>110</v>
      </c>
      <c r="C33" s="1">
        <v>4</v>
      </c>
      <c r="D33" s="1">
        <f t="shared" si="0"/>
        <v>4</v>
      </c>
      <c r="E33" s="1">
        <v>0</v>
      </c>
    </row>
    <row r="34" spans="1:5" x14ac:dyDescent="0.25">
      <c r="A34" t="s">
        <v>111</v>
      </c>
      <c r="B34" t="s">
        <v>112</v>
      </c>
      <c r="C34" s="1">
        <v>4</v>
      </c>
      <c r="D34" s="1">
        <f t="shared" si="0"/>
        <v>4</v>
      </c>
      <c r="E34" s="1">
        <v>0</v>
      </c>
    </row>
    <row r="35" spans="1:5" x14ac:dyDescent="0.25">
      <c r="A35" t="s">
        <v>113</v>
      </c>
      <c r="B35" t="s">
        <v>114</v>
      </c>
      <c r="C35" s="1">
        <v>4</v>
      </c>
      <c r="D35" s="1">
        <f t="shared" si="0"/>
        <v>4</v>
      </c>
      <c r="E35" s="1">
        <v>0</v>
      </c>
    </row>
    <row r="36" spans="1:5" x14ac:dyDescent="0.25">
      <c r="A36" t="s">
        <v>115</v>
      </c>
      <c r="B36" t="s">
        <v>116</v>
      </c>
      <c r="C36" s="1">
        <v>6</v>
      </c>
      <c r="D36" s="1">
        <f t="shared" ref="D36:D60" si="1">C36</f>
        <v>6</v>
      </c>
      <c r="E36" s="1">
        <v>0</v>
      </c>
    </row>
    <row r="37" spans="1:5" x14ac:dyDescent="0.25">
      <c r="A37" t="s">
        <v>117</v>
      </c>
      <c r="B37" t="s">
        <v>118</v>
      </c>
      <c r="C37" s="1">
        <v>4</v>
      </c>
      <c r="D37" s="1">
        <f t="shared" si="1"/>
        <v>4</v>
      </c>
      <c r="E37" s="1">
        <v>1.5</v>
      </c>
    </row>
    <row r="38" spans="1:5" x14ac:dyDescent="0.25">
      <c r="A38" t="s">
        <v>119</v>
      </c>
      <c r="B38" t="s">
        <v>120</v>
      </c>
      <c r="C38" s="1">
        <v>4</v>
      </c>
      <c r="D38" s="1">
        <f t="shared" si="1"/>
        <v>4</v>
      </c>
      <c r="E38" s="1">
        <v>1.5</v>
      </c>
    </row>
    <row r="39" spans="1:5" x14ac:dyDescent="0.25">
      <c r="A39" t="s">
        <v>121</v>
      </c>
      <c r="B39" t="s">
        <v>122</v>
      </c>
      <c r="C39" s="1">
        <v>4</v>
      </c>
      <c r="D39" s="1">
        <f t="shared" si="1"/>
        <v>4</v>
      </c>
      <c r="E39" s="1">
        <v>1.5</v>
      </c>
    </row>
    <row r="40" spans="1:5" x14ac:dyDescent="0.25">
      <c r="A40" t="s">
        <v>123</v>
      </c>
      <c r="B40" t="s">
        <v>124</v>
      </c>
      <c r="C40" s="1">
        <v>4</v>
      </c>
      <c r="D40" s="1">
        <f t="shared" si="1"/>
        <v>4</v>
      </c>
      <c r="E40" s="1">
        <v>0</v>
      </c>
    </row>
    <row r="41" spans="1:5" x14ac:dyDescent="0.25">
      <c r="A41" t="s">
        <v>6</v>
      </c>
      <c r="B41" t="s">
        <v>125</v>
      </c>
      <c r="C41" s="1">
        <v>4</v>
      </c>
      <c r="D41" s="1">
        <f t="shared" si="1"/>
        <v>4</v>
      </c>
      <c r="E41" s="1">
        <v>0</v>
      </c>
    </row>
    <row r="42" spans="1:5" x14ac:dyDescent="0.25">
      <c r="A42" t="s">
        <v>126</v>
      </c>
      <c r="B42" t="s">
        <v>127</v>
      </c>
      <c r="C42" s="1">
        <v>6</v>
      </c>
      <c r="D42" s="1">
        <f t="shared" si="1"/>
        <v>6</v>
      </c>
      <c r="E42" s="1">
        <v>0</v>
      </c>
    </row>
    <row r="43" spans="1:5" x14ac:dyDescent="0.25">
      <c r="A43" t="s">
        <v>128</v>
      </c>
      <c r="B43" t="s">
        <v>86</v>
      </c>
      <c r="C43" s="1">
        <v>6</v>
      </c>
      <c r="D43" s="1">
        <f t="shared" si="1"/>
        <v>6</v>
      </c>
      <c r="E43" s="1">
        <v>0</v>
      </c>
    </row>
    <row r="44" spans="1:5" x14ac:dyDescent="0.25">
      <c r="A44" t="s">
        <v>129</v>
      </c>
      <c r="B44" t="s">
        <v>88</v>
      </c>
      <c r="C44" s="1">
        <v>6</v>
      </c>
      <c r="D44" s="1">
        <f t="shared" si="1"/>
        <v>6</v>
      </c>
      <c r="E44" s="1">
        <v>0</v>
      </c>
    </row>
    <row r="45" spans="1:5" x14ac:dyDescent="0.25">
      <c r="A45" t="s">
        <v>130</v>
      </c>
      <c r="B45" t="s">
        <v>90</v>
      </c>
      <c r="C45" s="1">
        <v>6</v>
      </c>
      <c r="D45" s="1">
        <f t="shared" si="1"/>
        <v>6</v>
      </c>
      <c r="E45" s="1">
        <v>0</v>
      </c>
    </row>
    <row r="46" spans="1:5" x14ac:dyDescent="0.25">
      <c r="A46" t="s">
        <v>131</v>
      </c>
      <c r="B46" t="s">
        <v>92</v>
      </c>
      <c r="C46" s="1">
        <v>6</v>
      </c>
      <c r="D46" s="1">
        <f t="shared" si="1"/>
        <v>6</v>
      </c>
      <c r="E46" s="1">
        <v>0</v>
      </c>
    </row>
    <row r="47" spans="1:5" x14ac:dyDescent="0.25">
      <c r="A47" t="s">
        <v>132</v>
      </c>
      <c r="B47" t="s">
        <v>94</v>
      </c>
      <c r="C47" s="1">
        <v>8</v>
      </c>
      <c r="D47" s="1">
        <f t="shared" si="1"/>
        <v>8</v>
      </c>
      <c r="E47" s="1">
        <v>0</v>
      </c>
    </row>
    <row r="48" spans="1:5" x14ac:dyDescent="0.25">
      <c r="A48" t="s">
        <v>133</v>
      </c>
      <c r="B48" t="s">
        <v>96</v>
      </c>
      <c r="C48" s="1">
        <v>6</v>
      </c>
      <c r="D48" s="1">
        <f t="shared" si="1"/>
        <v>6</v>
      </c>
      <c r="E48" s="1">
        <v>1.5</v>
      </c>
    </row>
    <row r="49" spans="1:5" x14ac:dyDescent="0.25">
      <c r="A49" t="s">
        <v>134</v>
      </c>
      <c r="B49" t="s">
        <v>98</v>
      </c>
      <c r="C49" s="1">
        <v>6</v>
      </c>
      <c r="D49" s="1">
        <f t="shared" si="1"/>
        <v>6</v>
      </c>
      <c r="E49" s="1">
        <v>1.5</v>
      </c>
    </row>
    <row r="50" spans="1:5" x14ac:dyDescent="0.25">
      <c r="A50" t="s">
        <v>135</v>
      </c>
      <c r="B50" t="s">
        <v>100</v>
      </c>
      <c r="C50" s="1">
        <v>6</v>
      </c>
      <c r="D50" s="1">
        <f t="shared" si="1"/>
        <v>6</v>
      </c>
      <c r="E50" s="1">
        <v>1.5</v>
      </c>
    </row>
    <row r="51" spans="1:5" x14ac:dyDescent="0.25">
      <c r="A51" t="s">
        <v>136</v>
      </c>
      <c r="B51" t="s">
        <v>137</v>
      </c>
      <c r="C51" s="1">
        <v>6</v>
      </c>
      <c r="D51" s="1">
        <f t="shared" si="1"/>
        <v>6</v>
      </c>
      <c r="E51" s="1">
        <v>2</v>
      </c>
    </row>
    <row r="52" spans="1:5" x14ac:dyDescent="0.25">
      <c r="A52" t="s">
        <v>138</v>
      </c>
      <c r="B52" t="s">
        <v>139</v>
      </c>
      <c r="C52" s="1">
        <v>6</v>
      </c>
      <c r="D52" s="1">
        <f t="shared" si="1"/>
        <v>6</v>
      </c>
      <c r="E52" s="1">
        <v>2</v>
      </c>
    </row>
    <row r="53" spans="1:5" x14ac:dyDescent="0.25">
      <c r="A53" t="s">
        <v>140</v>
      </c>
      <c r="B53" t="s">
        <v>102</v>
      </c>
      <c r="C53" s="1">
        <v>6</v>
      </c>
      <c r="D53" s="1">
        <f t="shared" si="1"/>
        <v>6</v>
      </c>
      <c r="E53" s="1">
        <v>0</v>
      </c>
    </row>
    <row r="54" spans="1:5" x14ac:dyDescent="0.25">
      <c r="A54" t="s">
        <v>141</v>
      </c>
      <c r="B54" t="s">
        <v>104</v>
      </c>
      <c r="C54" s="1">
        <v>6</v>
      </c>
      <c r="D54" s="1">
        <f t="shared" si="1"/>
        <v>6</v>
      </c>
      <c r="E54" s="1">
        <v>0</v>
      </c>
    </row>
    <row r="55" spans="1:5" x14ac:dyDescent="0.25">
      <c r="A55" t="s">
        <v>142</v>
      </c>
      <c r="B55" t="s">
        <v>106</v>
      </c>
      <c r="C55" s="1">
        <v>8</v>
      </c>
      <c r="D55" s="1">
        <f t="shared" si="1"/>
        <v>8</v>
      </c>
      <c r="E55" s="1">
        <v>0</v>
      </c>
    </row>
    <row r="56" spans="1:5" x14ac:dyDescent="0.25">
      <c r="A56" t="s">
        <v>143</v>
      </c>
      <c r="B56" t="s">
        <v>144</v>
      </c>
      <c r="C56" s="1">
        <v>3</v>
      </c>
      <c r="D56" s="1">
        <f t="shared" si="1"/>
        <v>3</v>
      </c>
      <c r="E56" s="1">
        <v>0</v>
      </c>
    </row>
    <row r="57" spans="1:5" x14ac:dyDescent="0.25">
      <c r="A57" t="s">
        <v>145</v>
      </c>
      <c r="B57" t="s">
        <v>146</v>
      </c>
      <c r="C57" s="1">
        <v>4</v>
      </c>
      <c r="D57" s="1">
        <f t="shared" si="1"/>
        <v>4</v>
      </c>
      <c r="E57" s="1">
        <v>0</v>
      </c>
    </row>
    <row r="58" spans="1:5" x14ac:dyDescent="0.25">
      <c r="A58" t="s">
        <v>147</v>
      </c>
      <c r="B58" t="s">
        <v>148</v>
      </c>
      <c r="C58" s="1">
        <v>3</v>
      </c>
      <c r="D58" s="1">
        <f t="shared" si="1"/>
        <v>3</v>
      </c>
      <c r="E58" s="1">
        <v>0</v>
      </c>
    </row>
    <row r="59" spans="1:5" x14ac:dyDescent="0.25">
      <c r="A59" t="s">
        <v>149</v>
      </c>
      <c r="B59" t="s">
        <v>150</v>
      </c>
      <c r="C59" s="1">
        <v>4</v>
      </c>
      <c r="D59" s="1">
        <f t="shared" si="1"/>
        <v>4</v>
      </c>
      <c r="E59" s="1">
        <v>0</v>
      </c>
    </row>
    <row r="60" spans="1:5" x14ac:dyDescent="0.25">
      <c r="A60" t="s">
        <v>151</v>
      </c>
      <c r="B60" t="s">
        <v>152</v>
      </c>
      <c r="C60" s="1">
        <v>10</v>
      </c>
      <c r="D60" s="1">
        <f t="shared" si="1"/>
        <v>10</v>
      </c>
      <c r="E60" s="1">
        <v>0</v>
      </c>
    </row>
    <row r="61" spans="1:5" x14ac:dyDescent="0.25">
      <c r="A61" t="s">
        <v>151</v>
      </c>
      <c r="B61" t="s">
        <v>153</v>
      </c>
      <c r="C61" s="1">
        <v>6</v>
      </c>
      <c r="D61" s="1">
        <v>6</v>
      </c>
      <c r="E61" s="1">
        <v>0</v>
      </c>
    </row>
    <row r="62" spans="1:5" x14ac:dyDescent="0.25">
      <c r="A62" t="s">
        <v>154</v>
      </c>
      <c r="B62" t="s">
        <v>155</v>
      </c>
      <c r="C62" s="1">
        <v>12</v>
      </c>
      <c r="D62" s="1">
        <f>C62</f>
        <v>12</v>
      </c>
      <c r="E62" s="1">
        <v>0</v>
      </c>
    </row>
    <row r="63" spans="1:5" x14ac:dyDescent="0.25">
      <c r="A63" t="s">
        <v>154</v>
      </c>
      <c r="B63" t="s">
        <v>156</v>
      </c>
      <c r="C63" s="1">
        <v>12</v>
      </c>
      <c r="D63" s="1">
        <v>12</v>
      </c>
      <c r="E63" s="1">
        <v>0</v>
      </c>
    </row>
    <row r="64" spans="1:5" x14ac:dyDescent="0.25">
      <c r="A64" t="s">
        <v>157</v>
      </c>
      <c r="B64" t="s">
        <v>158</v>
      </c>
      <c r="C64" s="1">
        <v>6</v>
      </c>
      <c r="D64" s="1">
        <f t="shared" ref="D64:D73" si="2">C64</f>
        <v>6</v>
      </c>
      <c r="E64" s="1">
        <v>0</v>
      </c>
    </row>
    <row r="65" spans="1:5" x14ac:dyDescent="0.25">
      <c r="A65" t="s">
        <v>159</v>
      </c>
      <c r="B65" t="s">
        <v>160</v>
      </c>
      <c r="C65" s="1">
        <v>10</v>
      </c>
      <c r="D65" s="1">
        <f t="shared" si="2"/>
        <v>10</v>
      </c>
      <c r="E65" s="1">
        <v>0</v>
      </c>
    </row>
    <row r="66" spans="1:5" x14ac:dyDescent="0.25">
      <c r="A66" t="s">
        <v>161</v>
      </c>
      <c r="B66" t="s">
        <v>162</v>
      </c>
      <c r="C66" s="1">
        <v>15</v>
      </c>
      <c r="D66" s="1">
        <f t="shared" si="2"/>
        <v>15</v>
      </c>
      <c r="E66" s="1">
        <v>0</v>
      </c>
    </row>
    <row r="67" spans="1:5" x14ac:dyDescent="0.25">
      <c r="A67" t="s">
        <v>163</v>
      </c>
      <c r="B67" t="s">
        <v>164</v>
      </c>
      <c r="C67" s="1">
        <v>6</v>
      </c>
      <c r="D67" s="1">
        <f t="shared" si="2"/>
        <v>6</v>
      </c>
      <c r="E67" s="1">
        <v>0</v>
      </c>
    </row>
    <row r="68" spans="1:5" x14ac:dyDescent="0.25">
      <c r="A68" t="s">
        <v>165</v>
      </c>
      <c r="B68" t="s">
        <v>166</v>
      </c>
      <c r="C68" s="1">
        <v>10</v>
      </c>
      <c r="D68" s="1">
        <f t="shared" si="2"/>
        <v>10</v>
      </c>
      <c r="E68" s="1">
        <v>0</v>
      </c>
    </row>
    <row r="69" spans="1:5" x14ac:dyDescent="0.25">
      <c r="A69" t="s">
        <v>167</v>
      </c>
      <c r="B69" t="s">
        <v>168</v>
      </c>
      <c r="C69" s="1">
        <v>15</v>
      </c>
      <c r="D69" s="1">
        <f t="shared" si="2"/>
        <v>15</v>
      </c>
      <c r="E69" s="1">
        <v>0</v>
      </c>
    </row>
    <row r="70" spans="1:5" x14ac:dyDescent="0.25">
      <c r="A70" t="s">
        <v>169</v>
      </c>
      <c r="B70" t="s">
        <v>170</v>
      </c>
      <c r="C70" s="1">
        <v>6</v>
      </c>
      <c r="D70" s="1">
        <f t="shared" si="2"/>
        <v>6</v>
      </c>
      <c r="E70" s="1">
        <v>0</v>
      </c>
    </row>
    <row r="71" spans="1:5" x14ac:dyDescent="0.25">
      <c r="A71" t="s">
        <v>171</v>
      </c>
      <c r="B71" t="s">
        <v>172</v>
      </c>
      <c r="C71" s="1">
        <v>10</v>
      </c>
      <c r="D71" s="1">
        <f t="shared" si="2"/>
        <v>10</v>
      </c>
      <c r="E71" s="1">
        <v>0</v>
      </c>
    </row>
    <row r="72" spans="1:5" x14ac:dyDescent="0.25">
      <c r="A72" t="s">
        <v>173</v>
      </c>
      <c r="B72" t="s">
        <v>174</v>
      </c>
      <c r="C72" s="1">
        <v>6</v>
      </c>
      <c r="D72" s="1">
        <f t="shared" si="2"/>
        <v>6</v>
      </c>
      <c r="E72" s="1">
        <v>0</v>
      </c>
    </row>
    <row r="73" spans="1:5" x14ac:dyDescent="0.25">
      <c r="A73" t="s">
        <v>175</v>
      </c>
      <c r="B73" t="s">
        <v>176</v>
      </c>
      <c r="C73" s="1">
        <v>10</v>
      </c>
      <c r="D73" s="1">
        <f t="shared" si="2"/>
        <v>10</v>
      </c>
      <c r="E73" s="1">
        <v>0</v>
      </c>
    </row>
    <row r="74" spans="1:5" x14ac:dyDescent="0.25">
      <c r="A74" t="s">
        <v>177</v>
      </c>
      <c r="B74" t="s">
        <v>178</v>
      </c>
      <c r="C74" s="1">
        <v>15</v>
      </c>
      <c r="D74" s="1">
        <v>15</v>
      </c>
      <c r="E74" s="1">
        <v>0</v>
      </c>
    </row>
  </sheetData>
  <sheetProtection algorithmName="SHA-512" hashValue="eUUk8qkRCHrBYPxoJXxXAALpvYOJOEqBvKU2b/0MX/U3BhdueZcKJj6F15JBIPyNyVMuX5S02YsxPT88b7lj0w==" saltValue="VwkoBzLrCfFqBHlTdJB2cA==" spinCount="100000" sheet="1" objects="1" scenarios="1" selectLockedCells="1" selectUnlockedCells="1"/>
  <sortState xmlns:xlrd2="http://schemas.microsoft.com/office/spreadsheetml/2017/richdata2" ref="A2:E74">
    <sortCondition ref="A49"/>
  </sortState>
  <phoneticPr fontId="2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f42111-3265-4426-9d60-5bbbb24aa119" xsi:nil="true"/>
    <lcf76f155ced4ddcb4097134ff3c332f xmlns="699b22fd-9b71-4657-8d91-cb704f67292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1F1DA19A3424DBC2A7013E70786EF" ma:contentTypeVersion="16" ma:contentTypeDescription="Create a new document." ma:contentTypeScope="" ma:versionID="97aad2145513bd12142c023369e9589c">
  <xsd:schema xmlns:xsd="http://www.w3.org/2001/XMLSchema" xmlns:xs="http://www.w3.org/2001/XMLSchema" xmlns:p="http://schemas.microsoft.com/office/2006/metadata/properties" xmlns:ns1="http://schemas.microsoft.com/sharepoint/v3" xmlns:ns2="699b22fd-9b71-4657-8d91-cb704f672929" xmlns:ns3="38f42111-3265-4426-9d60-5bbbb24aa119" targetNamespace="http://schemas.microsoft.com/office/2006/metadata/properties" ma:root="true" ma:fieldsID="b0ba3229f5cc8f1d60794f499e7f00a2" ns1:_="" ns2:_="" ns3:_="">
    <xsd:import namespace="http://schemas.microsoft.com/sharepoint/v3"/>
    <xsd:import namespace="699b22fd-9b71-4657-8d91-cb704f672929"/>
    <xsd:import namespace="38f42111-3265-4426-9d60-5bbbb24aa1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b22fd-9b71-4657-8d91-cb704f672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d9967ef-2196-4c2e-9175-609fa5e3d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42111-3265-4426-9d60-5bbbb24aa1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0b9c5f6-d70f-4b32-af42-8241979b3ec4}" ma:internalName="TaxCatchAll" ma:showField="CatchAllData" ma:web="38f42111-3265-4426-9d60-5bbbb24aa1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F4B71A-65E3-4780-B631-294F8CEBE386}">
  <ds:schemaRefs>
    <ds:schemaRef ds:uri="http://schemas.microsoft.com/office/2006/metadata/properties"/>
    <ds:schemaRef ds:uri="http://schemas.microsoft.com/office/infopath/2007/PartnerControls"/>
    <ds:schemaRef ds:uri="38f42111-3265-4426-9d60-5bbbb24aa119"/>
    <ds:schemaRef ds:uri="699b22fd-9b71-4657-8d91-cb704f67292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844C010-BBE2-486E-9AC9-7415E75172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69C37-B520-46CA-99AA-673A862C0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9b22fd-9b71-4657-8d91-cb704f672929"/>
    <ds:schemaRef ds:uri="38f42111-3265-4426-9d60-5bbbb24aa1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Adhesive Estimator</vt:lpstr>
      <vt:lpstr>Math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Joey</dc:creator>
  <cp:keywords/>
  <dc:description/>
  <cp:lastModifiedBy>Chris Wiesland</cp:lastModifiedBy>
  <cp:revision/>
  <dcterms:created xsi:type="dcterms:W3CDTF">2018-10-22T16:53:47Z</dcterms:created>
  <dcterms:modified xsi:type="dcterms:W3CDTF">2025-11-11T18:32:36Z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0x010100C591F1DA19A3424DBC2A7013E70786EF</vt:lpwstr>
  </property>
  <property fmtid="{D5CDD505-2E9C-101B-9397-08002B2CF9AE}" pid="3" name="MediaServiceImageTags">
    <vt:lpwstr/>
  </property>
</Properties>
</file>